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760" activeTab="0"/>
  </bookViews>
  <sheets>
    <sheet name="calendrier de grossesse" sheetId="1" r:id="rId1"/>
  </sheets>
  <definedNames>
    <definedName name="_xlnm.Print_Area" localSheetId="0">'calendrier de grossesse'!$A$3:$S$46</definedName>
  </definedNames>
  <calcPr fullCalcOnLoad="1"/>
</workbook>
</file>

<file path=xl/sharedStrings.xml><?xml version="1.0" encoding="utf-8"?>
<sst xmlns="http://schemas.openxmlformats.org/spreadsheetml/2006/main" count="197" uniqueCount="41">
  <si>
    <t>Trimestre 2</t>
  </si>
  <si>
    <t>Trimestre 1</t>
  </si>
  <si>
    <t>Trimestre 3</t>
  </si>
  <si>
    <t>sem complète</t>
  </si>
  <si>
    <t>sem complètes</t>
  </si>
  <si>
    <t>Dates</t>
  </si>
  <si>
    <t>Nb jrs</t>
  </si>
  <si>
    <t>Saisir date de conception :</t>
  </si>
  <si>
    <t>Semaines</t>
  </si>
  <si>
    <t>g</t>
  </si>
  <si>
    <t>mm</t>
  </si>
  <si>
    <t>Taille moy. sac gestationnel</t>
  </si>
  <si>
    <t>Diam. moy. bipariétal</t>
  </si>
  <si>
    <t>Long. moy. fémorale</t>
  </si>
  <si>
    <t>Diam. moy. abdominal</t>
  </si>
  <si>
    <t>cm</t>
  </si>
  <si>
    <t>Taille du fœtus</t>
  </si>
  <si>
    <t>Long. moy. cranio-caudale</t>
  </si>
  <si>
    <t>ECHO 2</t>
  </si>
  <si>
    <t>ECHO 3</t>
  </si>
  <si>
    <t>Bandelette urinaire (7)</t>
  </si>
  <si>
    <t>Examens</t>
  </si>
  <si>
    <t>Poids moy. fœtus</t>
  </si>
  <si>
    <t>NS (Hémogramme) Ag HBs - Bandelette urinaire (7)</t>
  </si>
  <si>
    <r>
      <t>Non obligatoire:</t>
    </r>
    <r>
      <rPr>
        <sz val="10"/>
        <rFont val="Arial Narrow"/>
        <family val="2"/>
      </rPr>
      <t xml:space="preserve"> VIH 1 et 2 - Marqueurs stériques (4) / Hémogramme (5) ECBU (6)</t>
    </r>
  </si>
  <si>
    <r>
      <t>Non obligatoire:</t>
    </r>
    <r>
      <rPr>
        <sz val="10"/>
        <rFont val="Arial Narrow"/>
        <family val="2"/>
      </rPr>
      <t xml:space="preserve"> Trisomie 21 (ECHO 1)</t>
    </r>
  </si>
  <si>
    <t>(6) A proposer tous les mois en cas d'antécédents d'infections urinaires, de diabète ou de bandelette urinaire positive. (7) Dépistage d'infections urinaires asymptomatiques à la bandelette urinaire.</t>
  </si>
  <si>
    <t>STREPTO B</t>
  </si>
  <si>
    <t>Déclaration - Sérologie (1) - Groupe sanguin - Ag-irrég. (2), Glycosurie + protéinurie (3)</t>
  </si>
  <si>
    <r>
      <t>(2) Si Rh- ou antécédent de transfusion, examen à réaliser au 6</t>
    </r>
    <r>
      <rPr>
        <vertAlign val="superscript"/>
        <sz val="8"/>
        <rFont val="Arial Narrow"/>
        <family val="2"/>
      </rPr>
      <t>ème</t>
    </r>
    <r>
      <rPr>
        <sz val="8"/>
        <rFont val="Arial Narrow"/>
        <family val="2"/>
      </rPr>
      <t xml:space="preserve"> et 8</t>
    </r>
    <r>
      <rPr>
        <vertAlign val="superscript"/>
        <sz val="8"/>
        <rFont val="Arial Narrow"/>
        <family val="2"/>
      </rPr>
      <t>ème</t>
    </r>
    <r>
      <rPr>
        <sz val="8"/>
        <rFont val="Arial Narrow"/>
        <family val="2"/>
      </rPr>
      <t xml:space="preserve"> mois. (3) A réaliser tous les mois. (4) PAPP-A et </t>
    </r>
    <r>
      <rPr>
        <sz val="8"/>
        <rFont val="Arial"/>
        <family val="0"/>
      </rPr>
      <t>β</t>
    </r>
    <r>
      <rPr>
        <sz val="8"/>
        <rFont val="Arial Narrow"/>
        <family val="2"/>
      </rPr>
      <t>hCG libre. (5) A proposer éventuellement en cas de facteurs de risque.</t>
    </r>
  </si>
  <si>
    <r>
      <t>(1) Sérologie = Syphilis, Rubéole (si négatif, examen mensuel jusqu'à 18 SA, soit 16 SG), Toxoplasmose (si négatif: examen mensuel jusqu'au 9</t>
    </r>
    <r>
      <rPr>
        <vertAlign val="superscript"/>
        <sz val="8"/>
        <rFont val="Arial Narrow"/>
        <family val="2"/>
      </rPr>
      <t>ème</t>
    </r>
    <r>
      <rPr>
        <sz val="8"/>
        <rFont val="Arial Narrow"/>
        <family val="2"/>
      </rPr>
      <t xml:space="preserve"> mois et après l'accouchement).</t>
    </r>
  </si>
  <si>
    <r>
      <t>1</t>
    </r>
    <r>
      <rPr>
        <vertAlign val="superscript"/>
        <sz val="10"/>
        <color indexed="58"/>
        <rFont val="Arial Black"/>
        <family val="2"/>
      </rPr>
      <t>er</t>
    </r>
    <r>
      <rPr>
        <sz val="10"/>
        <color indexed="58"/>
        <rFont val="Arial Black"/>
        <family val="2"/>
      </rPr>
      <t xml:space="preserve"> mois</t>
    </r>
  </si>
  <si>
    <r>
      <t>2</t>
    </r>
    <r>
      <rPr>
        <vertAlign val="superscript"/>
        <sz val="10"/>
        <color indexed="58"/>
        <rFont val="Arial Black"/>
        <family val="2"/>
      </rPr>
      <t>ème</t>
    </r>
    <r>
      <rPr>
        <sz val="10"/>
        <color indexed="58"/>
        <rFont val="Arial Black"/>
        <family val="2"/>
      </rPr>
      <t xml:space="preserve"> mois</t>
    </r>
  </si>
  <si>
    <r>
      <t>3</t>
    </r>
    <r>
      <rPr>
        <vertAlign val="superscript"/>
        <sz val="10"/>
        <color indexed="58"/>
        <rFont val="Arial Black"/>
        <family val="2"/>
      </rPr>
      <t>ème</t>
    </r>
    <r>
      <rPr>
        <sz val="10"/>
        <color indexed="58"/>
        <rFont val="Arial Black"/>
        <family val="2"/>
      </rPr>
      <t xml:space="preserve"> mois</t>
    </r>
  </si>
  <si>
    <r>
      <t>4</t>
    </r>
    <r>
      <rPr>
        <vertAlign val="superscript"/>
        <sz val="10"/>
        <color indexed="58"/>
        <rFont val="Arial Black"/>
        <family val="2"/>
      </rPr>
      <t>ème</t>
    </r>
    <r>
      <rPr>
        <sz val="10"/>
        <color indexed="58"/>
        <rFont val="Arial Black"/>
        <family val="2"/>
      </rPr>
      <t xml:space="preserve"> mois</t>
    </r>
  </si>
  <si>
    <r>
      <t>5</t>
    </r>
    <r>
      <rPr>
        <vertAlign val="superscript"/>
        <sz val="10"/>
        <color indexed="58"/>
        <rFont val="Arial Black"/>
        <family val="2"/>
      </rPr>
      <t>ème</t>
    </r>
    <r>
      <rPr>
        <sz val="10"/>
        <color indexed="58"/>
        <rFont val="Arial Black"/>
        <family val="2"/>
      </rPr>
      <t xml:space="preserve"> mois</t>
    </r>
  </si>
  <si>
    <r>
      <t>6</t>
    </r>
    <r>
      <rPr>
        <vertAlign val="superscript"/>
        <sz val="10"/>
        <color indexed="58"/>
        <rFont val="Arial Black"/>
        <family val="2"/>
      </rPr>
      <t>ème</t>
    </r>
    <r>
      <rPr>
        <sz val="10"/>
        <color indexed="58"/>
        <rFont val="Arial Black"/>
        <family val="2"/>
      </rPr>
      <t xml:space="preserve"> mois</t>
    </r>
  </si>
  <si>
    <r>
      <t>7</t>
    </r>
    <r>
      <rPr>
        <vertAlign val="superscript"/>
        <sz val="10"/>
        <color indexed="58"/>
        <rFont val="Arial Black"/>
        <family val="2"/>
      </rPr>
      <t>ème</t>
    </r>
    <r>
      <rPr>
        <sz val="10"/>
        <color indexed="58"/>
        <rFont val="Arial Black"/>
        <family val="2"/>
      </rPr>
      <t xml:space="preserve"> mois</t>
    </r>
  </si>
  <si>
    <r>
      <t>8</t>
    </r>
    <r>
      <rPr>
        <vertAlign val="superscript"/>
        <sz val="10"/>
        <color indexed="58"/>
        <rFont val="Arial Black"/>
        <family val="2"/>
      </rPr>
      <t>ème</t>
    </r>
    <r>
      <rPr>
        <sz val="10"/>
        <color indexed="58"/>
        <rFont val="Arial Black"/>
        <family val="2"/>
      </rPr>
      <t xml:space="preserve"> mois</t>
    </r>
  </si>
  <si>
    <r>
      <t>9</t>
    </r>
    <r>
      <rPr>
        <vertAlign val="superscript"/>
        <sz val="10"/>
        <color indexed="58"/>
        <rFont val="Arial Black"/>
        <family val="2"/>
      </rPr>
      <t>ème</t>
    </r>
    <r>
      <rPr>
        <sz val="10"/>
        <color indexed="58"/>
        <rFont val="Arial Black"/>
        <family val="2"/>
      </rPr>
      <t xml:space="preserve"> mois</t>
    </r>
  </si>
  <si>
    <t>Date prévue d'accouchement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</si>
</sst>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</numFmts>
  <fonts count="23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22"/>
      <color indexed="9"/>
      <name val="Arial"/>
      <family val="2"/>
    </font>
    <font>
      <b/>
      <i/>
      <sz val="8"/>
      <color indexed="16"/>
      <name val="Arial"/>
      <family val="2"/>
    </font>
    <font>
      <sz val="10"/>
      <color indexed="16"/>
      <name val="Arial"/>
      <family val="2"/>
    </font>
    <font>
      <sz val="10"/>
      <color indexed="16"/>
      <name val="Arial Black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i/>
      <sz val="8"/>
      <color indexed="12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 Black"/>
      <family val="2"/>
    </font>
    <font>
      <vertAlign val="superscript"/>
      <sz val="10"/>
      <color indexed="58"/>
      <name val="Arial Black"/>
      <family val="2"/>
    </font>
    <font>
      <sz val="10"/>
      <color indexed="9"/>
      <name val="Arial"/>
      <family val="0"/>
    </font>
    <font>
      <b/>
      <sz val="9"/>
      <color indexed="9"/>
      <name val="Arial Narrow"/>
      <family val="2"/>
    </font>
    <font>
      <b/>
      <sz val="10"/>
      <color indexed="9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20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13" fillId="2" borderId="0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4" fontId="4" fillId="3" borderId="6" xfId="0" applyNumberFormat="1" applyFont="1" applyFill="1" applyBorder="1" applyAlignment="1">
      <alignment horizontal="center" vertical="center"/>
    </xf>
    <xf numFmtId="14" fontId="4" fillId="4" borderId="7" xfId="0" applyNumberFormat="1" applyFont="1" applyFill="1" applyBorder="1" applyAlignment="1">
      <alignment horizontal="center" vertical="center"/>
    </xf>
    <xf numFmtId="14" fontId="4" fillId="4" borderId="6" xfId="0" applyNumberFormat="1" applyFont="1" applyFill="1" applyBorder="1" applyAlignment="1">
      <alignment horizontal="center" vertical="center"/>
    </xf>
    <xf numFmtId="14" fontId="4" fillId="5" borderId="7" xfId="0" applyNumberFormat="1" applyFont="1" applyFill="1" applyBorder="1" applyAlignment="1">
      <alignment horizontal="center" vertical="center"/>
    </xf>
    <xf numFmtId="14" fontId="17" fillId="6" borderId="7" xfId="0" applyNumberFormat="1" applyFont="1" applyFill="1" applyBorder="1" applyAlignment="1">
      <alignment horizontal="center" vertical="center"/>
    </xf>
    <xf numFmtId="14" fontId="17" fillId="7" borderId="8" xfId="0" applyNumberFormat="1" applyFont="1" applyFill="1" applyBorder="1" applyAlignment="1">
      <alignment horizontal="center" vertical="center"/>
    </xf>
    <xf numFmtId="14" fontId="17" fillId="8" borderId="7" xfId="0" applyNumberFormat="1" applyFont="1" applyFill="1" applyBorder="1" applyAlignment="1">
      <alignment horizontal="center" vertical="center"/>
    </xf>
    <xf numFmtId="14" fontId="17" fillId="8" borderId="6" xfId="0" applyNumberFormat="1" applyFont="1" applyFill="1" applyBorder="1" applyAlignment="1">
      <alignment horizontal="center" vertical="center"/>
    </xf>
    <xf numFmtId="14" fontId="17" fillId="6" borderId="8" xfId="0" applyNumberFormat="1" applyFont="1" applyFill="1" applyBorder="1" applyAlignment="1">
      <alignment horizontal="center" vertical="center"/>
    </xf>
    <xf numFmtId="14" fontId="17" fillId="7" borderId="7" xfId="0" applyNumberFormat="1" applyFont="1" applyFill="1" applyBorder="1" applyAlignment="1">
      <alignment horizontal="center" vertical="center"/>
    </xf>
    <xf numFmtId="14" fontId="17" fillId="7" borderId="6" xfId="0" applyNumberFormat="1" applyFont="1" applyFill="1" applyBorder="1" applyAlignment="1">
      <alignment horizontal="center" vertical="center"/>
    </xf>
    <xf numFmtId="14" fontId="17" fillId="8" borderId="8" xfId="0" applyNumberFormat="1" applyFont="1" applyFill="1" applyBorder="1" applyAlignment="1">
      <alignment horizontal="center" vertical="center"/>
    </xf>
    <xf numFmtId="14" fontId="17" fillId="6" borderId="6" xfId="0" applyNumberFormat="1" applyFont="1" applyFill="1" applyBorder="1" applyAlignment="1">
      <alignment horizontal="center" vertical="center"/>
    </xf>
    <xf numFmtId="14" fontId="4" fillId="9" borderId="0" xfId="0" applyNumberFormat="1" applyFont="1" applyFill="1" applyAlignment="1" applyProtection="1">
      <alignment horizontal="center" vertical="center"/>
      <protection locked="0"/>
    </xf>
    <xf numFmtId="14" fontId="2" fillId="6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right" vertical="center"/>
    </xf>
    <xf numFmtId="0" fontId="2" fillId="6" borderId="5" xfId="0" applyFont="1" applyFill="1" applyBorder="1" applyAlignment="1">
      <alignment horizontal="left" vertical="center"/>
    </xf>
    <xf numFmtId="1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right" vertical="center"/>
    </xf>
    <xf numFmtId="0" fontId="2" fillId="7" borderId="5" xfId="0" applyFont="1" applyFill="1" applyBorder="1" applyAlignment="1">
      <alignment horizontal="left" vertical="center"/>
    </xf>
    <xf numFmtId="14" fontId="2" fillId="8" borderId="3" xfId="0" applyNumberFormat="1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right" vertical="center"/>
    </xf>
    <xf numFmtId="0" fontId="2" fillId="8" borderId="5" xfId="0" applyFont="1" applyFill="1" applyBorder="1" applyAlignment="1">
      <alignment horizontal="left" vertical="center"/>
    </xf>
    <xf numFmtId="14" fontId="2" fillId="8" borderId="9" xfId="0" applyNumberFormat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right" vertical="center"/>
    </xf>
    <xf numFmtId="0" fontId="2" fillId="8" borderId="10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14" fontId="2" fillId="2" borderId="0" xfId="0" applyNumberFormat="1" applyFont="1" applyFill="1" applyAlignment="1">
      <alignment/>
    </xf>
    <xf numFmtId="0" fontId="14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2" xfId="0" applyFill="1" applyBorder="1" applyAlignment="1">
      <alignment vertical="center" wrapText="1"/>
    </xf>
    <xf numFmtId="14" fontId="5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/>
    </xf>
    <xf numFmtId="14" fontId="4" fillId="2" borderId="0" xfId="0" applyNumberFormat="1" applyFont="1" applyFill="1" applyAlignment="1">
      <alignment/>
    </xf>
    <xf numFmtId="0" fontId="0" fillId="2" borderId="0" xfId="0" applyFill="1" applyAlignment="1">
      <alignment horizontal="right"/>
    </xf>
    <xf numFmtId="0" fontId="14" fillId="2" borderId="0" xfId="0" applyFont="1" applyFill="1" applyAlignment="1">
      <alignment horizontal="left"/>
    </xf>
    <xf numFmtId="14" fontId="4" fillId="5" borderId="13" xfId="0" applyNumberFormat="1" applyFont="1" applyFill="1" applyBorder="1" applyAlignment="1">
      <alignment horizontal="center" vertical="center"/>
    </xf>
    <xf numFmtId="14" fontId="17" fillId="8" borderId="14" xfId="0" applyNumberFormat="1" applyFont="1" applyFill="1" applyBorder="1" applyAlignment="1">
      <alignment horizontal="center" vertical="center"/>
    </xf>
    <xf numFmtId="14" fontId="4" fillId="3" borderId="8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14" fontId="22" fillId="10" borderId="0" xfId="0" applyNumberFormat="1" applyFont="1" applyFill="1" applyAlignment="1">
      <alignment horizontal="center" vertical="center"/>
    </xf>
    <xf numFmtId="0" fontId="22" fillId="10" borderId="0" xfId="0" applyFont="1" applyFill="1" applyAlignment="1">
      <alignment horizontal="center" vertical="center"/>
    </xf>
    <xf numFmtId="0" fontId="21" fillId="10" borderId="0" xfId="0" applyFont="1" applyFill="1" applyAlignment="1">
      <alignment horizontal="center" vertical="center"/>
    </xf>
    <xf numFmtId="0" fontId="18" fillId="8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textRotation="90"/>
    </xf>
    <xf numFmtId="0" fontId="18" fillId="7" borderId="8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textRotation="90"/>
    </xf>
    <xf numFmtId="0" fontId="6" fillId="3" borderId="8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 vertical="center"/>
    </xf>
    <xf numFmtId="0" fontId="11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/>
    </xf>
    <xf numFmtId="14" fontId="2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304800</xdr:colOff>
      <xdr:row>2</xdr:row>
      <xdr:rowOff>19050</xdr:rowOff>
    </xdr:from>
    <xdr:to>
      <xdr:col>19</xdr:col>
      <xdr:colOff>0</xdr:colOff>
      <xdr:row>22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342900"/>
          <a:ext cx="22955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SheetLayoutView="100" workbookViewId="0" topLeftCell="A1">
      <selection activeCell="D1" sqref="D1"/>
    </sheetView>
  </sheetViews>
  <sheetFormatPr defaultColWidth="11.421875" defaultRowHeight="12.75"/>
  <cols>
    <col min="2" max="2" width="11.421875" style="3" customWidth="1"/>
    <col min="3" max="3" width="0.2890625" style="3" customWidth="1"/>
    <col min="4" max="4" width="11.8515625" style="0" customWidth="1"/>
    <col min="5" max="5" width="6.57421875" style="1" customWidth="1"/>
    <col min="6" max="6" width="4.140625" style="2" customWidth="1"/>
    <col min="7" max="8" width="15.57421875" style="1" customWidth="1"/>
    <col min="9" max="9" width="16.28125" style="1" customWidth="1"/>
    <col min="10" max="10" width="7.57421875" style="0" customWidth="1"/>
    <col min="11" max="11" width="4.7109375" style="0" customWidth="1"/>
    <col min="12" max="12" width="7.57421875" style="0" customWidth="1"/>
    <col min="13" max="13" width="4.7109375" style="0" customWidth="1"/>
    <col min="14" max="14" width="7.57421875" style="0" customWidth="1"/>
    <col min="15" max="15" width="4.7109375" style="0" customWidth="1"/>
    <col min="16" max="16" width="7.57421875" style="0" customWidth="1"/>
    <col min="17" max="17" width="4.7109375" style="0" customWidth="1"/>
    <col min="18" max="18" width="5.00390625" style="0" customWidth="1"/>
    <col min="19" max="19" width="4.7109375" style="0" customWidth="1"/>
  </cols>
  <sheetData>
    <row r="1" spans="1:20" ht="12.75">
      <c r="A1" s="55"/>
      <c r="B1" s="76" t="s">
        <v>7</v>
      </c>
      <c r="C1" s="76"/>
      <c r="D1" s="34">
        <f ca="1">TODAY()</f>
        <v>42935</v>
      </c>
      <c r="E1" s="60"/>
      <c r="F1" s="79"/>
      <c r="G1" s="65"/>
      <c r="H1" s="65"/>
      <c r="I1" s="65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2.75">
      <c r="A2" s="18"/>
      <c r="B2" s="77"/>
      <c r="C2" s="77"/>
      <c r="D2" s="78"/>
      <c r="E2" s="60"/>
      <c r="F2" s="79"/>
      <c r="G2" s="65"/>
      <c r="H2" s="65"/>
      <c r="I2" s="65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2.75" customHeight="1">
      <c r="A3" s="18"/>
      <c r="B3" s="62"/>
      <c r="C3" s="62"/>
      <c r="D3" s="56" t="s">
        <v>5</v>
      </c>
      <c r="E3" s="56" t="s">
        <v>6</v>
      </c>
      <c r="F3" s="113" t="s">
        <v>8</v>
      </c>
      <c r="G3" s="114"/>
      <c r="H3" s="103" t="s">
        <v>21</v>
      </c>
      <c r="I3" s="104"/>
      <c r="J3" s="97" t="s">
        <v>11</v>
      </c>
      <c r="K3" s="98"/>
      <c r="L3" s="15"/>
      <c r="M3" s="66"/>
      <c r="N3" s="66"/>
      <c r="O3" s="66"/>
      <c r="P3" s="66"/>
      <c r="Q3" s="66"/>
      <c r="R3" s="18"/>
      <c r="S3" s="18"/>
      <c r="T3" s="18"/>
    </row>
    <row r="4" spans="1:23" ht="12.75" customHeight="1">
      <c r="A4" s="83">
        <f>+B4</f>
        <v>42936</v>
      </c>
      <c r="B4" s="29">
        <f>+D1+1</f>
        <v>42936</v>
      </c>
      <c r="C4" s="73"/>
      <c r="D4" s="35">
        <f>+$D$1+E4</f>
        <v>42942</v>
      </c>
      <c r="E4" s="36">
        <v>7</v>
      </c>
      <c r="F4" s="37">
        <v>1</v>
      </c>
      <c r="G4" s="38" t="s">
        <v>3</v>
      </c>
      <c r="H4" s="108" t="s">
        <v>24</v>
      </c>
      <c r="I4" s="101" t="s">
        <v>28</v>
      </c>
      <c r="J4" s="99"/>
      <c r="K4" s="100"/>
      <c r="L4" s="67"/>
      <c r="M4" s="68"/>
      <c r="N4" s="66"/>
      <c r="O4" s="66"/>
      <c r="P4" s="66"/>
      <c r="Q4" s="66"/>
      <c r="R4" s="18"/>
      <c r="S4" s="18"/>
      <c r="T4" s="84" t="str">
        <f>TEXT(D1,"jj")</f>
        <v>19</v>
      </c>
      <c r="U4" s="84" t="str">
        <f>TEXT(D1,"mm")</f>
        <v>07</v>
      </c>
      <c r="V4" s="84" t="str">
        <f>TEXT(D1,"aaaa")</f>
        <v>2017</v>
      </c>
      <c r="W4" s="121">
        <f>DATE(V4,U4,T4)</f>
        <v>42935</v>
      </c>
    </row>
    <row r="5" spans="1:20" ht="12.75" customHeight="1">
      <c r="A5" s="112" t="s">
        <v>1</v>
      </c>
      <c r="B5" s="91" t="s">
        <v>31</v>
      </c>
      <c r="C5" s="74"/>
      <c r="D5" s="35">
        <f>+$D$1+E5</f>
        <v>42949</v>
      </c>
      <c r="E5" s="36">
        <f aca="true" t="shared" si="0" ref="E5:E42">+E4+7</f>
        <v>14</v>
      </c>
      <c r="F5" s="37">
        <f>+F4+1</f>
        <v>2</v>
      </c>
      <c r="G5" s="38" t="s">
        <v>4</v>
      </c>
      <c r="H5" s="109"/>
      <c r="I5" s="101"/>
      <c r="J5" s="99"/>
      <c r="K5" s="100"/>
      <c r="L5" s="97" t="s">
        <v>17</v>
      </c>
      <c r="M5" s="98"/>
      <c r="N5" s="18"/>
      <c r="O5" s="18"/>
      <c r="P5" s="18"/>
      <c r="Q5" s="18"/>
      <c r="R5" s="18"/>
      <c r="S5" s="18"/>
      <c r="T5" s="18"/>
    </row>
    <row r="6" spans="1:20" ht="12.75" customHeight="1">
      <c r="A6" s="112"/>
      <c r="B6" s="91"/>
      <c r="C6" s="74"/>
      <c r="D6" s="35">
        <f aca="true" t="shared" si="1" ref="D6:D42">+$D$1+E6</f>
        <v>42956</v>
      </c>
      <c r="E6" s="36">
        <f t="shared" si="0"/>
        <v>21</v>
      </c>
      <c r="F6" s="37">
        <f aca="true" t="shared" si="2" ref="F6:F42">+F5+1</f>
        <v>3</v>
      </c>
      <c r="G6" s="38" t="s">
        <v>4</v>
      </c>
      <c r="H6" s="109"/>
      <c r="I6" s="101"/>
      <c r="J6" s="51">
        <v>12</v>
      </c>
      <c r="K6" s="52" t="s">
        <v>10</v>
      </c>
      <c r="L6" s="99"/>
      <c r="M6" s="100"/>
      <c r="N6" s="18"/>
      <c r="O6" s="18"/>
      <c r="P6" s="18"/>
      <c r="Q6" s="18"/>
      <c r="R6" s="18"/>
      <c r="S6" s="18"/>
      <c r="T6" s="18"/>
    </row>
    <row r="7" spans="1:20" ht="12.75" customHeight="1" thickBot="1">
      <c r="A7" s="112"/>
      <c r="B7" s="33">
        <f>+B8-1</f>
        <v>42966</v>
      </c>
      <c r="C7" s="75"/>
      <c r="D7" s="35">
        <f t="shared" si="1"/>
        <v>42963</v>
      </c>
      <c r="E7" s="36">
        <f t="shared" si="0"/>
        <v>28</v>
      </c>
      <c r="F7" s="37">
        <f t="shared" si="2"/>
        <v>4</v>
      </c>
      <c r="G7" s="38" t="s">
        <v>4</v>
      </c>
      <c r="H7" s="109"/>
      <c r="I7" s="101"/>
      <c r="J7" s="51">
        <v>15</v>
      </c>
      <c r="K7" s="52" t="s">
        <v>10</v>
      </c>
      <c r="L7" s="99"/>
      <c r="M7" s="100"/>
      <c r="N7" s="18"/>
      <c r="O7" s="18"/>
      <c r="P7" s="18"/>
      <c r="Q7" s="18"/>
      <c r="R7" s="18"/>
      <c r="S7" s="18"/>
      <c r="T7" s="18"/>
    </row>
    <row r="8" spans="1:20" ht="12.75" customHeight="1">
      <c r="A8" s="112"/>
      <c r="B8" s="26">
        <f>DATE(V4,U4+1,T4+1)</f>
        <v>42967</v>
      </c>
      <c r="C8" s="73"/>
      <c r="D8" s="39">
        <f t="shared" si="1"/>
        <v>42970</v>
      </c>
      <c r="E8" s="40">
        <f>+E7+7</f>
        <v>35</v>
      </c>
      <c r="F8" s="41">
        <f>+F7+1</f>
        <v>5</v>
      </c>
      <c r="G8" s="42" t="s">
        <v>4</v>
      </c>
      <c r="H8" s="109"/>
      <c r="I8" s="101"/>
      <c r="J8" s="51">
        <v>18</v>
      </c>
      <c r="K8" s="52" t="s">
        <v>10</v>
      </c>
      <c r="L8" s="51">
        <v>10</v>
      </c>
      <c r="M8" s="52" t="s">
        <v>10</v>
      </c>
      <c r="N8" s="12"/>
      <c r="O8" s="69"/>
      <c r="P8" s="69"/>
      <c r="Q8" s="69"/>
      <c r="R8" s="18"/>
      <c r="S8" s="18"/>
      <c r="T8" s="18"/>
    </row>
    <row r="9" spans="1:20" ht="12.75" customHeight="1">
      <c r="A9" s="112"/>
      <c r="B9" s="90" t="s">
        <v>32</v>
      </c>
      <c r="C9" s="74"/>
      <c r="D9" s="39">
        <f t="shared" si="1"/>
        <v>42977</v>
      </c>
      <c r="E9" s="40">
        <f t="shared" si="0"/>
        <v>42</v>
      </c>
      <c r="F9" s="41">
        <f t="shared" si="2"/>
        <v>6</v>
      </c>
      <c r="G9" s="42" t="s">
        <v>4</v>
      </c>
      <c r="H9" s="109"/>
      <c r="I9" s="101"/>
      <c r="J9" s="51">
        <v>23</v>
      </c>
      <c r="K9" s="52" t="s">
        <v>10</v>
      </c>
      <c r="L9" s="51">
        <v>14</v>
      </c>
      <c r="M9" s="52" t="s">
        <v>10</v>
      </c>
      <c r="N9" s="12"/>
      <c r="O9" s="69"/>
      <c r="P9" s="69"/>
      <c r="Q9" s="69"/>
      <c r="R9" s="18"/>
      <c r="S9" s="18"/>
      <c r="T9" s="18"/>
    </row>
    <row r="10" spans="1:20" ht="12.75" customHeight="1">
      <c r="A10" s="112"/>
      <c r="B10" s="90"/>
      <c r="C10" s="74"/>
      <c r="D10" s="39">
        <f t="shared" si="1"/>
        <v>42984</v>
      </c>
      <c r="E10" s="40">
        <f t="shared" si="0"/>
        <v>49</v>
      </c>
      <c r="F10" s="41">
        <f t="shared" si="2"/>
        <v>7</v>
      </c>
      <c r="G10" s="42" t="s">
        <v>4</v>
      </c>
      <c r="H10" s="110"/>
      <c r="I10" s="102"/>
      <c r="J10" s="51">
        <v>28</v>
      </c>
      <c r="K10" s="52" t="s">
        <v>10</v>
      </c>
      <c r="L10" s="51">
        <v>19</v>
      </c>
      <c r="M10" s="52" t="s">
        <v>10</v>
      </c>
      <c r="N10" s="12"/>
      <c r="O10" s="69"/>
      <c r="P10" s="69"/>
      <c r="Q10" s="69"/>
      <c r="R10" s="18"/>
      <c r="S10" s="18"/>
      <c r="T10" s="18"/>
    </row>
    <row r="11" spans="1:20" ht="12.75" customHeight="1" thickBot="1">
      <c r="A11" s="112"/>
      <c r="B11" s="26">
        <f>+B12-1</f>
        <v>42997</v>
      </c>
      <c r="C11" s="73"/>
      <c r="D11" s="39">
        <f t="shared" si="1"/>
        <v>42991</v>
      </c>
      <c r="E11" s="40">
        <f t="shared" si="0"/>
        <v>56</v>
      </c>
      <c r="F11" s="41">
        <f t="shared" si="2"/>
        <v>8</v>
      </c>
      <c r="G11" s="42" t="s">
        <v>4</v>
      </c>
      <c r="H11" s="5"/>
      <c r="I11" s="4"/>
      <c r="J11" s="51">
        <v>35</v>
      </c>
      <c r="K11" s="52" t="s">
        <v>10</v>
      </c>
      <c r="L11" s="51">
        <v>24</v>
      </c>
      <c r="M11" s="52" t="s">
        <v>10</v>
      </c>
      <c r="N11" s="14"/>
      <c r="O11" s="70"/>
      <c r="P11" s="69"/>
      <c r="Q11" s="71"/>
      <c r="R11" s="18"/>
      <c r="S11" s="18"/>
      <c r="T11" s="18"/>
    </row>
    <row r="12" spans="1:20" ht="12.75" customHeight="1">
      <c r="A12" s="112"/>
      <c r="B12" s="27">
        <f>DATE(V4,U4+2,T4+1)</f>
        <v>42998</v>
      </c>
      <c r="C12" s="73"/>
      <c r="D12" s="43">
        <f t="shared" si="1"/>
        <v>42998</v>
      </c>
      <c r="E12" s="44">
        <f t="shared" si="0"/>
        <v>63</v>
      </c>
      <c r="F12" s="45">
        <f t="shared" si="2"/>
        <v>9</v>
      </c>
      <c r="G12" s="46" t="s">
        <v>4</v>
      </c>
      <c r="H12" s="10"/>
      <c r="I12" s="117" t="s">
        <v>25</v>
      </c>
      <c r="J12" s="51">
        <v>43</v>
      </c>
      <c r="K12" s="52" t="s">
        <v>10</v>
      </c>
      <c r="L12" s="51">
        <v>30</v>
      </c>
      <c r="M12" s="52" t="s">
        <v>10</v>
      </c>
      <c r="N12" s="99" t="s">
        <v>12</v>
      </c>
      <c r="O12" s="115"/>
      <c r="P12" s="67"/>
      <c r="Q12" s="72"/>
      <c r="R12" s="18"/>
      <c r="S12" s="18"/>
      <c r="T12" s="18"/>
    </row>
    <row r="13" spans="1:20" ht="12.75" customHeight="1">
      <c r="A13" s="112"/>
      <c r="B13" s="88" t="s">
        <v>33</v>
      </c>
      <c r="C13" s="74"/>
      <c r="D13" s="43">
        <f t="shared" si="1"/>
        <v>43005</v>
      </c>
      <c r="E13" s="44">
        <f t="shared" si="0"/>
        <v>70</v>
      </c>
      <c r="F13" s="45">
        <f t="shared" si="2"/>
        <v>10</v>
      </c>
      <c r="G13" s="46" t="s">
        <v>4</v>
      </c>
      <c r="H13" s="11"/>
      <c r="I13" s="118"/>
      <c r="J13" s="51">
        <v>52</v>
      </c>
      <c r="K13" s="52" t="s">
        <v>10</v>
      </c>
      <c r="L13" s="51">
        <v>39</v>
      </c>
      <c r="M13" s="52" t="s">
        <v>10</v>
      </c>
      <c r="N13" s="99"/>
      <c r="O13" s="100"/>
      <c r="P13" s="99" t="s">
        <v>14</v>
      </c>
      <c r="Q13" s="100"/>
      <c r="R13" s="18"/>
      <c r="S13" s="18"/>
      <c r="T13" s="18"/>
    </row>
    <row r="14" spans="1:20" ht="12.75" customHeight="1">
      <c r="A14" s="112"/>
      <c r="B14" s="88"/>
      <c r="C14" s="74"/>
      <c r="D14" s="43">
        <f t="shared" si="1"/>
        <v>43012</v>
      </c>
      <c r="E14" s="44">
        <f t="shared" si="0"/>
        <v>77</v>
      </c>
      <c r="F14" s="45">
        <f t="shared" si="2"/>
        <v>11</v>
      </c>
      <c r="G14" s="46" t="s">
        <v>4</v>
      </c>
      <c r="H14" s="10"/>
      <c r="I14" s="119"/>
      <c r="J14" s="12"/>
      <c r="K14" s="13"/>
      <c r="L14" s="51">
        <v>60</v>
      </c>
      <c r="M14" s="52" t="s">
        <v>10</v>
      </c>
      <c r="N14" s="51">
        <v>21</v>
      </c>
      <c r="O14" s="52" t="s">
        <v>10</v>
      </c>
      <c r="P14" s="99"/>
      <c r="Q14" s="100"/>
      <c r="R14" s="18"/>
      <c r="S14" s="18"/>
      <c r="T14" s="18"/>
    </row>
    <row r="15" spans="1:20" ht="12.75" customHeight="1">
      <c r="A15" s="112"/>
      <c r="B15" s="88"/>
      <c r="C15" s="74"/>
      <c r="D15" s="43">
        <f t="shared" si="1"/>
        <v>43019</v>
      </c>
      <c r="E15" s="44">
        <f t="shared" si="0"/>
        <v>84</v>
      </c>
      <c r="F15" s="45">
        <f t="shared" si="2"/>
        <v>12</v>
      </c>
      <c r="G15" s="46" t="s">
        <v>4</v>
      </c>
      <c r="H15" s="8"/>
      <c r="I15" s="4"/>
      <c r="J15" s="12"/>
      <c r="K15" s="13"/>
      <c r="L15" s="12"/>
      <c r="M15" s="13"/>
      <c r="N15" s="51">
        <v>25</v>
      </c>
      <c r="O15" s="52" t="s">
        <v>10</v>
      </c>
      <c r="P15" s="51">
        <v>25</v>
      </c>
      <c r="Q15" s="52" t="s">
        <v>10</v>
      </c>
      <c r="R15" s="18"/>
      <c r="S15" s="18"/>
      <c r="T15" s="18"/>
    </row>
    <row r="16" spans="1:20" ht="12.75" customHeight="1" thickBot="1">
      <c r="A16" s="21">
        <f>+B16</f>
        <v>43027</v>
      </c>
      <c r="B16" s="28">
        <f>+B17-1</f>
        <v>43027</v>
      </c>
      <c r="C16" s="73"/>
      <c r="D16" s="43">
        <f t="shared" si="1"/>
        <v>43026</v>
      </c>
      <c r="E16" s="44">
        <f t="shared" si="0"/>
        <v>91</v>
      </c>
      <c r="F16" s="45">
        <f t="shared" si="2"/>
        <v>13</v>
      </c>
      <c r="G16" s="46" t="s">
        <v>4</v>
      </c>
      <c r="H16" s="6"/>
      <c r="I16" s="4"/>
      <c r="J16" s="12"/>
      <c r="K16" s="13"/>
      <c r="L16" s="12"/>
      <c r="M16" s="13"/>
      <c r="N16" s="51">
        <v>27</v>
      </c>
      <c r="O16" s="52" t="s">
        <v>10</v>
      </c>
      <c r="P16" s="51">
        <v>27</v>
      </c>
      <c r="Q16" s="52" t="s">
        <v>10</v>
      </c>
      <c r="R16" s="18"/>
      <c r="S16" s="18"/>
      <c r="T16" s="18"/>
    </row>
    <row r="17" spans="1:20" ht="12.75" customHeight="1">
      <c r="A17" s="22">
        <f>+B17</f>
        <v>43028</v>
      </c>
      <c r="B17" s="29">
        <f>DATE(V4,U4+3,T4+1)</f>
        <v>43028</v>
      </c>
      <c r="C17" s="73"/>
      <c r="D17" s="35">
        <f t="shared" si="1"/>
        <v>43033</v>
      </c>
      <c r="E17" s="36">
        <f t="shared" si="0"/>
        <v>98</v>
      </c>
      <c r="F17" s="37">
        <f t="shared" si="2"/>
        <v>14</v>
      </c>
      <c r="G17" s="38" t="s">
        <v>4</v>
      </c>
      <c r="H17" s="105" t="s">
        <v>20</v>
      </c>
      <c r="I17" s="4"/>
      <c r="J17" s="12"/>
      <c r="K17" s="13"/>
      <c r="L17" s="12"/>
      <c r="M17" s="13"/>
      <c r="N17" s="51">
        <v>31</v>
      </c>
      <c r="O17" s="52" t="s">
        <v>10</v>
      </c>
      <c r="P17" s="51">
        <v>30</v>
      </c>
      <c r="Q17" s="52" t="s">
        <v>10</v>
      </c>
      <c r="R17" s="18"/>
      <c r="S17" s="18"/>
      <c r="T17" s="18"/>
    </row>
    <row r="18" spans="1:20" ht="12.75" customHeight="1">
      <c r="A18" s="111" t="s">
        <v>0</v>
      </c>
      <c r="B18" s="91" t="s">
        <v>34</v>
      </c>
      <c r="C18" s="74"/>
      <c r="D18" s="35">
        <f t="shared" si="1"/>
        <v>43040</v>
      </c>
      <c r="E18" s="36">
        <f t="shared" si="0"/>
        <v>105</v>
      </c>
      <c r="F18" s="37">
        <f t="shared" si="2"/>
        <v>15</v>
      </c>
      <c r="G18" s="38" t="s">
        <v>4</v>
      </c>
      <c r="H18" s="106"/>
      <c r="I18" s="4"/>
      <c r="J18" s="12"/>
      <c r="K18" s="13"/>
      <c r="L18" s="12"/>
      <c r="M18" s="13"/>
      <c r="N18" s="51">
        <v>34</v>
      </c>
      <c r="O18" s="52" t="s">
        <v>10</v>
      </c>
      <c r="P18" s="51">
        <v>34</v>
      </c>
      <c r="Q18" s="52" t="s">
        <v>10</v>
      </c>
      <c r="R18" s="18"/>
      <c r="S18" s="18"/>
      <c r="T18" s="18"/>
    </row>
    <row r="19" spans="1:20" ht="12.75" customHeight="1">
      <c r="A19" s="111"/>
      <c r="B19" s="91"/>
      <c r="C19" s="74"/>
      <c r="D19" s="35">
        <f t="shared" si="1"/>
        <v>43047</v>
      </c>
      <c r="E19" s="36">
        <f t="shared" si="0"/>
        <v>112</v>
      </c>
      <c r="F19" s="37">
        <f t="shared" si="2"/>
        <v>16</v>
      </c>
      <c r="G19" s="38" t="s">
        <v>4</v>
      </c>
      <c r="H19" s="106"/>
      <c r="I19" s="4"/>
      <c r="J19" s="12"/>
      <c r="K19" s="13"/>
      <c r="L19" s="12"/>
      <c r="M19" s="13"/>
      <c r="N19" s="51">
        <v>37</v>
      </c>
      <c r="O19" s="52" t="s">
        <v>10</v>
      </c>
      <c r="P19" s="51">
        <v>37</v>
      </c>
      <c r="Q19" s="52" t="s">
        <v>10</v>
      </c>
      <c r="R19" s="18"/>
      <c r="S19" s="18"/>
      <c r="T19" s="18"/>
    </row>
    <row r="20" spans="1:20" ht="12.75" customHeight="1" thickBot="1">
      <c r="A20" s="111"/>
      <c r="B20" s="29">
        <f>+B21-1</f>
        <v>43058</v>
      </c>
      <c r="C20" s="73"/>
      <c r="D20" s="35">
        <f t="shared" si="1"/>
        <v>43054</v>
      </c>
      <c r="E20" s="36">
        <f t="shared" si="0"/>
        <v>119</v>
      </c>
      <c r="F20" s="37">
        <f t="shared" si="2"/>
        <v>17</v>
      </c>
      <c r="G20" s="38" t="s">
        <v>4</v>
      </c>
      <c r="H20" s="107"/>
      <c r="I20" s="4"/>
      <c r="J20" s="12"/>
      <c r="K20" s="13"/>
      <c r="L20" s="15"/>
      <c r="M20" s="16"/>
      <c r="N20" s="17">
        <v>41</v>
      </c>
      <c r="O20" s="52" t="s">
        <v>10</v>
      </c>
      <c r="P20" s="17">
        <v>40</v>
      </c>
      <c r="Q20" s="52" t="s">
        <v>10</v>
      </c>
      <c r="R20" s="18"/>
      <c r="S20" s="18"/>
      <c r="T20" s="18"/>
    </row>
    <row r="21" spans="1:20" ht="12.75" customHeight="1">
      <c r="A21" s="111"/>
      <c r="B21" s="30">
        <f>DATE(V4,U4+4,T4+1)</f>
        <v>43059</v>
      </c>
      <c r="C21" s="73"/>
      <c r="D21" s="39">
        <f t="shared" si="1"/>
        <v>43061</v>
      </c>
      <c r="E21" s="40">
        <f t="shared" si="0"/>
        <v>126</v>
      </c>
      <c r="F21" s="41">
        <f t="shared" si="2"/>
        <v>18</v>
      </c>
      <c r="G21" s="42" t="s">
        <v>4</v>
      </c>
      <c r="H21" s="105" t="s">
        <v>20</v>
      </c>
      <c r="I21" s="92" t="s">
        <v>18</v>
      </c>
      <c r="J21" s="12"/>
      <c r="K21" s="13"/>
      <c r="L21" s="99" t="s">
        <v>13</v>
      </c>
      <c r="M21" s="100"/>
      <c r="N21" s="55">
        <v>45</v>
      </c>
      <c r="O21" s="52" t="s">
        <v>10</v>
      </c>
      <c r="P21" s="55">
        <v>44</v>
      </c>
      <c r="Q21" s="52" t="s">
        <v>10</v>
      </c>
      <c r="R21" s="18"/>
      <c r="S21" s="18"/>
      <c r="T21" s="18"/>
    </row>
    <row r="22" spans="1:20" ht="12.75" customHeight="1">
      <c r="A22" s="111"/>
      <c r="B22" s="90" t="s">
        <v>35</v>
      </c>
      <c r="C22" s="74"/>
      <c r="D22" s="39">
        <f t="shared" si="1"/>
        <v>43068</v>
      </c>
      <c r="E22" s="40">
        <f t="shared" si="0"/>
        <v>133</v>
      </c>
      <c r="F22" s="41">
        <f t="shared" si="2"/>
        <v>19</v>
      </c>
      <c r="G22" s="42" t="s">
        <v>4</v>
      </c>
      <c r="H22" s="106"/>
      <c r="I22" s="93"/>
      <c r="J22" s="95" t="s">
        <v>22</v>
      </c>
      <c r="K22" s="96"/>
      <c r="L22" s="99"/>
      <c r="M22" s="100"/>
      <c r="N22" s="55">
        <v>48</v>
      </c>
      <c r="O22" s="52" t="s">
        <v>10</v>
      </c>
      <c r="P22" s="55">
        <v>47</v>
      </c>
      <c r="Q22" s="52" t="s">
        <v>10</v>
      </c>
      <c r="R22" s="18"/>
      <c r="S22" s="18"/>
      <c r="T22" s="18"/>
    </row>
    <row r="23" spans="1:20" ht="12.75" customHeight="1">
      <c r="A23" s="111"/>
      <c r="B23" s="90"/>
      <c r="C23" s="74"/>
      <c r="D23" s="39">
        <f t="shared" si="1"/>
        <v>43075</v>
      </c>
      <c r="E23" s="40">
        <f t="shared" si="0"/>
        <v>140</v>
      </c>
      <c r="F23" s="41">
        <f t="shared" si="2"/>
        <v>20</v>
      </c>
      <c r="G23" s="42" t="s">
        <v>4</v>
      </c>
      <c r="H23" s="106"/>
      <c r="I23" s="93"/>
      <c r="J23" s="95"/>
      <c r="K23" s="96"/>
      <c r="L23" s="17">
        <v>38</v>
      </c>
      <c r="M23" s="52" t="s">
        <v>10</v>
      </c>
      <c r="N23" s="17">
        <v>51</v>
      </c>
      <c r="O23" s="52" t="s">
        <v>10</v>
      </c>
      <c r="P23" s="17">
        <v>51</v>
      </c>
      <c r="Q23" s="52" t="s">
        <v>10</v>
      </c>
      <c r="R23" s="18"/>
      <c r="S23" s="18"/>
      <c r="T23" s="18"/>
    </row>
    <row r="24" spans="1:20" ht="12.75" customHeight="1">
      <c r="A24" s="111"/>
      <c r="B24" s="90"/>
      <c r="C24" s="74"/>
      <c r="D24" s="39">
        <f t="shared" si="1"/>
        <v>43082</v>
      </c>
      <c r="E24" s="40">
        <f t="shared" si="0"/>
        <v>147</v>
      </c>
      <c r="F24" s="41">
        <f t="shared" si="2"/>
        <v>21</v>
      </c>
      <c r="G24" s="42" t="s">
        <v>4</v>
      </c>
      <c r="H24" s="106"/>
      <c r="I24" s="93"/>
      <c r="J24" s="95"/>
      <c r="K24" s="96"/>
      <c r="L24" s="17">
        <v>40</v>
      </c>
      <c r="M24" s="52" t="s">
        <v>10</v>
      </c>
      <c r="N24" s="17">
        <v>54</v>
      </c>
      <c r="O24" s="52" t="s">
        <v>10</v>
      </c>
      <c r="P24" s="17">
        <v>54</v>
      </c>
      <c r="Q24" s="52" t="s">
        <v>10</v>
      </c>
      <c r="R24" s="97" t="s">
        <v>16</v>
      </c>
      <c r="S24" s="98"/>
      <c r="T24" s="18"/>
    </row>
    <row r="25" spans="1:20" ht="12.75" customHeight="1" thickBot="1">
      <c r="A25" s="111"/>
      <c r="B25" s="31">
        <f>+B26-1</f>
        <v>43088</v>
      </c>
      <c r="C25" s="73"/>
      <c r="D25" s="39">
        <f t="shared" si="1"/>
        <v>43089</v>
      </c>
      <c r="E25" s="40">
        <f t="shared" si="0"/>
        <v>154</v>
      </c>
      <c r="F25" s="41">
        <f t="shared" si="2"/>
        <v>22</v>
      </c>
      <c r="G25" s="42" t="s">
        <v>4</v>
      </c>
      <c r="H25" s="107"/>
      <c r="I25" s="93"/>
      <c r="J25" s="51">
        <v>700</v>
      </c>
      <c r="K25" s="52" t="s">
        <v>9</v>
      </c>
      <c r="L25" s="51">
        <v>42</v>
      </c>
      <c r="M25" s="52" t="s">
        <v>10</v>
      </c>
      <c r="N25" s="51">
        <v>57</v>
      </c>
      <c r="O25" s="52" t="s">
        <v>10</v>
      </c>
      <c r="P25" s="51">
        <v>56</v>
      </c>
      <c r="Q25" s="52" t="s">
        <v>10</v>
      </c>
      <c r="R25" s="99"/>
      <c r="S25" s="100"/>
      <c r="T25" s="18"/>
    </row>
    <row r="26" spans="1:20" ht="12.75" customHeight="1">
      <c r="A26" s="111"/>
      <c r="B26" s="32">
        <f>DATE(V4,U4+5,T4+1)</f>
        <v>43089</v>
      </c>
      <c r="C26" s="73"/>
      <c r="D26" s="43">
        <f t="shared" si="1"/>
        <v>43096</v>
      </c>
      <c r="E26" s="44">
        <f t="shared" si="0"/>
        <v>161</v>
      </c>
      <c r="F26" s="45">
        <f t="shared" si="2"/>
        <v>23</v>
      </c>
      <c r="G26" s="46" t="s">
        <v>4</v>
      </c>
      <c r="H26" s="105" t="s">
        <v>23</v>
      </c>
      <c r="I26" s="94"/>
      <c r="J26" s="51">
        <v>800</v>
      </c>
      <c r="K26" s="52" t="s">
        <v>9</v>
      </c>
      <c r="L26" s="51">
        <v>44</v>
      </c>
      <c r="M26" s="52" t="s">
        <v>10</v>
      </c>
      <c r="N26" s="51">
        <v>60</v>
      </c>
      <c r="O26" s="52" t="s">
        <v>10</v>
      </c>
      <c r="P26" s="51">
        <v>58</v>
      </c>
      <c r="Q26" s="52" t="s">
        <v>10</v>
      </c>
      <c r="R26" s="116">
        <v>31</v>
      </c>
      <c r="S26" s="120" t="s">
        <v>15</v>
      </c>
      <c r="T26" s="18"/>
    </row>
    <row r="27" spans="1:20" ht="12.75" customHeight="1">
      <c r="A27" s="111"/>
      <c r="B27" s="88" t="s">
        <v>36</v>
      </c>
      <c r="C27" s="74"/>
      <c r="D27" s="43">
        <f t="shared" si="1"/>
        <v>43103</v>
      </c>
      <c r="E27" s="44">
        <f t="shared" si="0"/>
        <v>168</v>
      </c>
      <c r="F27" s="45">
        <f t="shared" si="2"/>
        <v>24</v>
      </c>
      <c r="G27" s="46" t="s">
        <v>4</v>
      </c>
      <c r="H27" s="106"/>
      <c r="I27" s="4"/>
      <c r="J27" s="51">
        <v>900</v>
      </c>
      <c r="K27" s="52" t="s">
        <v>9</v>
      </c>
      <c r="L27" s="51">
        <v>46</v>
      </c>
      <c r="M27" s="52" t="s">
        <v>10</v>
      </c>
      <c r="N27" s="51">
        <v>63</v>
      </c>
      <c r="O27" s="52" t="s">
        <v>10</v>
      </c>
      <c r="P27" s="51">
        <v>61</v>
      </c>
      <c r="Q27" s="52" t="s">
        <v>10</v>
      </c>
      <c r="R27" s="116"/>
      <c r="S27" s="120"/>
      <c r="T27" s="18"/>
    </row>
    <row r="28" spans="1:20" ht="12.75" customHeight="1">
      <c r="A28" s="111"/>
      <c r="B28" s="88"/>
      <c r="C28" s="74"/>
      <c r="D28" s="43">
        <f t="shared" si="1"/>
        <v>43110</v>
      </c>
      <c r="E28" s="44">
        <f t="shared" si="0"/>
        <v>175</v>
      </c>
      <c r="F28" s="45">
        <f t="shared" si="2"/>
        <v>25</v>
      </c>
      <c r="G28" s="46" t="s">
        <v>4</v>
      </c>
      <c r="H28" s="106"/>
      <c r="I28" s="4"/>
      <c r="J28" s="51">
        <v>1000</v>
      </c>
      <c r="K28" s="52" t="s">
        <v>9</v>
      </c>
      <c r="L28" s="51">
        <v>48</v>
      </c>
      <c r="M28" s="52" t="s">
        <v>10</v>
      </c>
      <c r="N28" s="51">
        <v>67</v>
      </c>
      <c r="O28" s="52" t="s">
        <v>10</v>
      </c>
      <c r="P28" s="51">
        <v>65</v>
      </c>
      <c r="Q28" s="52" t="s">
        <v>10</v>
      </c>
      <c r="R28" s="116">
        <v>34</v>
      </c>
      <c r="S28" s="120" t="s">
        <v>15</v>
      </c>
      <c r="T28" s="18"/>
    </row>
    <row r="29" spans="1:20" ht="12.75" customHeight="1" thickBot="1">
      <c r="A29" s="23">
        <f>+B29</f>
        <v>43119</v>
      </c>
      <c r="B29" s="32">
        <f>+B30-1</f>
        <v>43119</v>
      </c>
      <c r="C29" s="73"/>
      <c r="D29" s="43">
        <f t="shared" si="1"/>
        <v>43117</v>
      </c>
      <c r="E29" s="44">
        <f t="shared" si="0"/>
        <v>182</v>
      </c>
      <c r="F29" s="45">
        <f t="shared" si="2"/>
        <v>26</v>
      </c>
      <c r="G29" s="46" t="s">
        <v>4</v>
      </c>
      <c r="H29" s="107"/>
      <c r="I29" s="4"/>
      <c r="J29" s="51">
        <v>1100</v>
      </c>
      <c r="K29" s="52" t="s">
        <v>9</v>
      </c>
      <c r="L29" s="51">
        <v>50</v>
      </c>
      <c r="M29" s="52" t="s">
        <v>10</v>
      </c>
      <c r="N29" s="51">
        <v>70</v>
      </c>
      <c r="O29" s="52" t="s">
        <v>10</v>
      </c>
      <c r="P29" s="51">
        <v>68</v>
      </c>
      <c r="Q29" s="52" t="s">
        <v>10</v>
      </c>
      <c r="R29" s="116"/>
      <c r="S29" s="120"/>
      <c r="T29" s="18"/>
    </row>
    <row r="30" spans="1:20" ht="12.75" customHeight="1">
      <c r="A30" s="24">
        <f>+B30</f>
        <v>43120</v>
      </c>
      <c r="B30" s="25">
        <f>DATE(V4,U4+6,T4+1)</f>
        <v>43120</v>
      </c>
      <c r="C30" s="73"/>
      <c r="D30" s="35">
        <f t="shared" si="1"/>
        <v>43124</v>
      </c>
      <c r="E30" s="36">
        <f t="shared" si="0"/>
        <v>189</v>
      </c>
      <c r="F30" s="37">
        <f t="shared" si="2"/>
        <v>27</v>
      </c>
      <c r="G30" s="38" t="s">
        <v>4</v>
      </c>
      <c r="H30" s="105" t="s">
        <v>20</v>
      </c>
      <c r="I30" s="4"/>
      <c r="J30" s="51">
        <v>1250</v>
      </c>
      <c r="K30" s="52" t="s">
        <v>9</v>
      </c>
      <c r="L30" s="51">
        <v>52</v>
      </c>
      <c r="M30" s="52" t="s">
        <v>10</v>
      </c>
      <c r="N30" s="51">
        <v>73</v>
      </c>
      <c r="O30" s="52" t="s">
        <v>10</v>
      </c>
      <c r="P30" s="51">
        <v>71</v>
      </c>
      <c r="Q30" s="52" t="s">
        <v>10</v>
      </c>
      <c r="R30" s="116">
        <v>37</v>
      </c>
      <c r="S30" s="120" t="s">
        <v>15</v>
      </c>
      <c r="T30" s="18"/>
    </row>
    <row r="31" spans="1:20" ht="12.75" customHeight="1">
      <c r="A31" s="89" t="s">
        <v>2</v>
      </c>
      <c r="B31" s="91" t="s">
        <v>37</v>
      </c>
      <c r="C31" s="74"/>
      <c r="D31" s="35">
        <f t="shared" si="1"/>
        <v>43131</v>
      </c>
      <c r="E31" s="36">
        <f t="shared" si="0"/>
        <v>196</v>
      </c>
      <c r="F31" s="37">
        <f t="shared" si="2"/>
        <v>28</v>
      </c>
      <c r="G31" s="38" t="s">
        <v>4</v>
      </c>
      <c r="H31" s="106"/>
      <c r="I31" s="92" t="s">
        <v>19</v>
      </c>
      <c r="J31" s="51">
        <v>1400</v>
      </c>
      <c r="K31" s="52" t="s">
        <v>9</v>
      </c>
      <c r="L31" s="51">
        <v>54</v>
      </c>
      <c r="M31" s="52" t="s">
        <v>10</v>
      </c>
      <c r="N31" s="51">
        <v>77</v>
      </c>
      <c r="O31" s="52" t="s">
        <v>10</v>
      </c>
      <c r="P31" s="51">
        <v>74</v>
      </c>
      <c r="Q31" s="52" t="s">
        <v>10</v>
      </c>
      <c r="R31" s="116"/>
      <c r="S31" s="120"/>
      <c r="T31" s="18"/>
    </row>
    <row r="32" spans="1:20" ht="12.75" customHeight="1">
      <c r="A32" s="89"/>
      <c r="B32" s="91"/>
      <c r="C32" s="74"/>
      <c r="D32" s="35">
        <f t="shared" si="1"/>
        <v>43138</v>
      </c>
      <c r="E32" s="36">
        <f t="shared" si="0"/>
        <v>203</v>
      </c>
      <c r="F32" s="37">
        <f t="shared" si="2"/>
        <v>29</v>
      </c>
      <c r="G32" s="38" t="s">
        <v>4</v>
      </c>
      <c r="H32" s="106"/>
      <c r="I32" s="93"/>
      <c r="J32" s="51">
        <v>1600</v>
      </c>
      <c r="K32" s="52" t="s">
        <v>9</v>
      </c>
      <c r="L32" s="51">
        <v>56</v>
      </c>
      <c r="M32" s="52" t="s">
        <v>10</v>
      </c>
      <c r="N32" s="51">
        <v>80</v>
      </c>
      <c r="O32" s="52" t="s">
        <v>10</v>
      </c>
      <c r="P32" s="51">
        <v>77</v>
      </c>
      <c r="Q32" s="52" t="s">
        <v>10</v>
      </c>
      <c r="R32" s="116">
        <v>40</v>
      </c>
      <c r="S32" s="120" t="s">
        <v>15</v>
      </c>
      <c r="T32" s="18"/>
    </row>
    <row r="33" spans="1:20" ht="12.75" customHeight="1" thickBot="1">
      <c r="A33" s="89"/>
      <c r="B33" s="33">
        <f>+B34-1</f>
        <v>43150</v>
      </c>
      <c r="C33" s="73"/>
      <c r="D33" s="35">
        <f t="shared" si="1"/>
        <v>43145</v>
      </c>
      <c r="E33" s="36">
        <f t="shared" si="0"/>
        <v>210</v>
      </c>
      <c r="F33" s="37">
        <f t="shared" si="2"/>
        <v>30</v>
      </c>
      <c r="G33" s="38" t="s">
        <v>4</v>
      </c>
      <c r="H33" s="107"/>
      <c r="I33" s="93"/>
      <c r="J33" s="51">
        <v>1800</v>
      </c>
      <c r="K33" s="52" t="s">
        <v>9</v>
      </c>
      <c r="L33" s="51">
        <v>58</v>
      </c>
      <c r="M33" s="52" t="s">
        <v>10</v>
      </c>
      <c r="N33" s="51">
        <v>82</v>
      </c>
      <c r="O33" s="52" t="s">
        <v>10</v>
      </c>
      <c r="P33" s="51">
        <v>80</v>
      </c>
      <c r="Q33" s="52" t="s">
        <v>10</v>
      </c>
      <c r="R33" s="116"/>
      <c r="S33" s="120"/>
      <c r="T33" s="18"/>
    </row>
    <row r="34" spans="1:20" ht="12.75" customHeight="1">
      <c r="A34" s="89"/>
      <c r="B34" s="26">
        <f>DATE(V4,U4+7,T4+1)</f>
        <v>43151</v>
      </c>
      <c r="C34" s="73"/>
      <c r="D34" s="39">
        <f t="shared" si="1"/>
        <v>43152</v>
      </c>
      <c r="E34" s="40">
        <f t="shared" si="0"/>
        <v>217</v>
      </c>
      <c r="F34" s="41">
        <f t="shared" si="2"/>
        <v>31</v>
      </c>
      <c r="G34" s="42" t="s">
        <v>4</v>
      </c>
      <c r="H34" s="105" t="s">
        <v>20</v>
      </c>
      <c r="I34" s="93"/>
      <c r="J34" s="51">
        <v>2000</v>
      </c>
      <c r="K34" s="52" t="s">
        <v>9</v>
      </c>
      <c r="L34" s="51">
        <v>60</v>
      </c>
      <c r="M34" s="52" t="s">
        <v>10</v>
      </c>
      <c r="N34" s="51">
        <v>84</v>
      </c>
      <c r="O34" s="52" t="s">
        <v>10</v>
      </c>
      <c r="P34" s="51">
        <v>82</v>
      </c>
      <c r="Q34" s="52" t="s">
        <v>10</v>
      </c>
      <c r="R34" s="116">
        <v>43</v>
      </c>
      <c r="S34" s="120" t="s">
        <v>15</v>
      </c>
      <c r="T34" s="18"/>
    </row>
    <row r="35" spans="1:20" ht="12.75" customHeight="1">
      <c r="A35" s="89"/>
      <c r="B35" s="90" t="s">
        <v>38</v>
      </c>
      <c r="C35" s="74"/>
      <c r="D35" s="39">
        <f t="shared" si="1"/>
        <v>43159</v>
      </c>
      <c r="E35" s="40">
        <f t="shared" si="0"/>
        <v>224</v>
      </c>
      <c r="F35" s="41">
        <f t="shared" si="2"/>
        <v>32</v>
      </c>
      <c r="G35" s="42" t="s">
        <v>4</v>
      </c>
      <c r="H35" s="106"/>
      <c r="I35" s="94"/>
      <c r="J35" s="51">
        <v>2250</v>
      </c>
      <c r="K35" s="52" t="s">
        <v>9</v>
      </c>
      <c r="L35" s="51">
        <v>62</v>
      </c>
      <c r="M35" s="52" t="s">
        <v>10</v>
      </c>
      <c r="N35" s="51">
        <v>86</v>
      </c>
      <c r="O35" s="52" t="s">
        <v>10</v>
      </c>
      <c r="P35" s="51">
        <v>85</v>
      </c>
      <c r="Q35" s="52" t="s">
        <v>10</v>
      </c>
      <c r="R35" s="116"/>
      <c r="S35" s="120"/>
      <c r="T35" s="18"/>
    </row>
    <row r="36" spans="1:20" ht="12.75" customHeight="1">
      <c r="A36" s="89"/>
      <c r="B36" s="90"/>
      <c r="C36" s="74"/>
      <c r="D36" s="39">
        <f t="shared" si="1"/>
        <v>43166</v>
      </c>
      <c r="E36" s="40">
        <f t="shared" si="0"/>
        <v>231</v>
      </c>
      <c r="F36" s="41">
        <f t="shared" si="2"/>
        <v>33</v>
      </c>
      <c r="G36" s="42" t="s">
        <v>4</v>
      </c>
      <c r="H36" s="106"/>
      <c r="I36" s="92" t="s">
        <v>27</v>
      </c>
      <c r="J36" s="51">
        <v>2550</v>
      </c>
      <c r="K36" s="52" t="s">
        <v>9</v>
      </c>
      <c r="L36" s="51">
        <v>64</v>
      </c>
      <c r="M36" s="52" t="s">
        <v>10</v>
      </c>
      <c r="N36" s="51">
        <v>88</v>
      </c>
      <c r="O36" s="52" t="s">
        <v>10</v>
      </c>
      <c r="P36" s="51">
        <v>87</v>
      </c>
      <c r="Q36" s="52" t="s">
        <v>10</v>
      </c>
      <c r="R36" s="116">
        <v>45</v>
      </c>
      <c r="S36" s="120" t="s">
        <v>15</v>
      </c>
      <c r="T36" s="18"/>
    </row>
    <row r="37" spans="1:20" ht="12.75" customHeight="1" thickBot="1">
      <c r="A37" s="89"/>
      <c r="B37" s="26">
        <f>+B38-1</f>
        <v>43178</v>
      </c>
      <c r="C37" s="73"/>
      <c r="D37" s="39">
        <f t="shared" si="1"/>
        <v>43173</v>
      </c>
      <c r="E37" s="40">
        <f t="shared" si="0"/>
        <v>238</v>
      </c>
      <c r="F37" s="41">
        <f t="shared" si="2"/>
        <v>34</v>
      </c>
      <c r="G37" s="42" t="s">
        <v>4</v>
      </c>
      <c r="H37" s="107"/>
      <c r="I37" s="93"/>
      <c r="J37" s="51">
        <v>2750</v>
      </c>
      <c r="K37" s="52" t="s">
        <v>9</v>
      </c>
      <c r="L37" s="51">
        <v>66</v>
      </c>
      <c r="M37" s="52" t="s">
        <v>10</v>
      </c>
      <c r="N37" s="51">
        <v>90</v>
      </c>
      <c r="O37" s="52" t="s">
        <v>10</v>
      </c>
      <c r="P37" s="51">
        <v>90</v>
      </c>
      <c r="Q37" s="52" t="s">
        <v>10</v>
      </c>
      <c r="R37" s="116"/>
      <c r="S37" s="120"/>
      <c r="T37" s="18"/>
    </row>
    <row r="38" spans="1:20" ht="12.75" customHeight="1">
      <c r="A38" s="89"/>
      <c r="B38" s="27">
        <f>DATE(V4,U4+8,T4+1)</f>
        <v>43179</v>
      </c>
      <c r="C38" s="58"/>
      <c r="D38" s="43">
        <f t="shared" si="1"/>
        <v>43180</v>
      </c>
      <c r="E38" s="44">
        <f t="shared" si="0"/>
        <v>245</v>
      </c>
      <c r="F38" s="45">
        <f t="shared" si="2"/>
        <v>35</v>
      </c>
      <c r="G38" s="46" t="s">
        <v>4</v>
      </c>
      <c r="H38" s="7"/>
      <c r="I38" s="93"/>
      <c r="J38" s="51">
        <v>2950</v>
      </c>
      <c r="K38" s="52" t="s">
        <v>9</v>
      </c>
      <c r="L38" s="51">
        <v>68</v>
      </c>
      <c r="M38" s="52" t="s">
        <v>10</v>
      </c>
      <c r="N38" s="51">
        <v>92</v>
      </c>
      <c r="O38" s="52" t="s">
        <v>10</v>
      </c>
      <c r="P38" s="51">
        <v>92</v>
      </c>
      <c r="Q38" s="52" t="s">
        <v>10</v>
      </c>
      <c r="R38" s="116">
        <v>47</v>
      </c>
      <c r="S38" s="120" t="s">
        <v>15</v>
      </c>
      <c r="T38" s="18"/>
    </row>
    <row r="39" spans="1:20" ht="12.75" customHeight="1">
      <c r="A39" s="89"/>
      <c r="B39" s="88" t="s">
        <v>39</v>
      </c>
      <c r="C39" s="74"/>
      <c r="D39" s="43">
        <f t="shared" si="1"/>
        <v>43187</v>
      </c>
      <c r="E39" s="44">
        <f t="shared" si="0"/>
        <v>252</v>
      </c>
      <c r="F39" s="45">
        <f t="shared" si="2"/>
        <v>36</v>
      </c>
      <c r="G39" s="46" t="s">
        <v>4</v>
      </c>
      <c r="H39" s="7"/>
      <c r="I39" s="94"/>
      <c r="J39" s="51">
        <v>3100</v>
      </c>
      <c r="K39" s="52" t="s">
        <v>9</v>
      </c>
      <c r="L39" s="51">
        <v>70</v>
      </c>
      <c r="M39" s="52" t="s">
        <v>10</v>
      </c>
      <c r="N39" s="51">
        <v>94</v>
      </c>
      <c r="O39" s="52" t="s">
        <v>10</v>
      </c>
      <c r="P39" s="51">
        <v>95</v>
      </c>
      <c r="Q39" s="52" t="s">
        <v>10</v>
      </c>
      <c r="R39" s="116"/>
      <c r="S39" s="120"/>
      <c r="T39" s="18"/>
    </row>
    <row r="40" spans="1:20" ht="12.75" customHeight="1">
      <c r="A40" s="89"/>
      <c r="B40" s="88"/>
      <c r="C40" s="74"/>
      <c r="D40" s="43">
        <f t="shared" si="1"/>
        <v>43194</v>
      </c>
      <c r="E40" s="44">
        <f t="shared" si="0"/>
        <v>259</v>
      </c>
      <c r="F40" s="45">
        <f t="shared" si="2"/>
        <v>37</v>
      </c>
      <c r="G40" s="46" t="s">
        <v>4</v>
      </c>
      <c r="H40" s="8"/>
      <c r="I40" s="4"/>
      <c r="J40" s="51">
        <v>3250</v>
      </c>
      <c r="K40" s="52" t="s">
        <v>9</v>
      </c>
      <c r="L40" s="51">
        <v>72</v>
      </c>
      <c r="M40" s="52" t="s">
        <v>10</v>
      </c>
      <c r="N40" s="51">
        <v>95</v>
      </c>
      <c r="O40" s="52" t="s">
        <v>10</v>
      </c>
      <c r="P40" s="51">
        <v>96</v>
      </c>
      <c r="Q40" s="52" t="s">
        <v>10</v>
      </c>
      <c r="R40" s="116">
        <v>50</v>
      </c>
      <c r="S40" s="120" t="s">
        <v>15</v>
      </c>
      <c r="T40" s="18"/>
    </row>
    <row r="41" spans="1:20" ht="12.75" customHeight="1">
      <c r="A41" s="89"/>
      <c r="B41" s="88"/>
      <c r="C41" s="74"/>
      <c r="D41" s="43">
        <f t="shared" si="1"/>
        <v>43201</v>
      </c>
      <c r="E41" s="44">
        <f t="shared" si="0"/>
        <v>266</v>
      </c>
      <c r="F41" s="45">
        <f t="shared" si="2"/>
        <v>38</v>
      </c>
      <c r="G41" s="46" t="s">
        <v>4</v>
      </c>
      <c r="H41" s="8"/>
      <c r="I41" s="4"/>
      <c r="J41" s="51">
        <v>3400</v>
      </c>
      <c r="K41" s="52" t="s">
        <v>9</v>
      </c>
      <c r="L41" s="51">
        <v>74</v>
      </c>
      <c r="M41" s="52" t="s">
        <v>10</v>
      </c>
      <c r="N41" s="51">
        <v>96</v>
      </c>
      <c r="O41" s="52" t="s">
        <v>10</v>
      </c>
      <c r="P41" s="51">
        <v>98</v>
      </c>
      <c r="Q41" s="52" t="s">
        <v>10</v>
      </c>
      <c r="R41" s="116"/>
      <c r="S41" s="120"/>
      <c r="T41" s="18"/>
    </row>
    <row r="42" spans="1:20" ht="12.75" customHeight="1">
      <c r="A42" s="81">
        <f>+B42</f>
        <v>43209</v>
      </c>
      <c r="B42" s="82">
        <f>+D42+1</f>
        <v>43209</v>
      </c>
      <c r="C42" s="58"/>
      <c r="D42" s="47">
        <f t="shared" si="1"/>
        <v>43208</v>
      </c>
      <c r="E42" s="48">
        <f t="shared" si="0"/>
        <v>273</v>
      </c>
      <c r="F42" s="49">
        <f t="shared" si="2"/>
        <v>39</v>
      </c>
      <c r="G42" s="50" t="s">
        <v>4</v>
      </c>
      <c r="H42" s="8"/>
      <c r="I42" s="9"/>
      <c r="J42" s="53">
        <v>3500</v>
      </c>
      <c r="K42" s="54" t="s">
        <v>9</v>
      </c>
      <c r="L42" s="53">
        <v>76</v>
      </c>
      <c r="M42" s="54" t="s">
        <v>10</v>
      </c>
      <c r="N42" s="53">
        <v>97</v>
      </c>
      <c r="O42" s="54" t="s">
        <v>10</v>
      </c>
      <c r="P42" s="53">
        <v>100</v>
      </c>
      <c r="Q42" s="54" t="s">
        <v>10</v>
      </c>
      <c r="R42" s="53">
        <v>51</v>
      </c>
      <c r="S42" s="54" t="s">
        <v>15</v>
      </c>
      <c r="T42" s="18"/>
    </row>
    <row r="43" spans="1:20" ht="11.25" customHeight="1">
      <c r="A43" s="57"/>
      <c r="B43" s="58"/>
      <c r="C43" s="58"/>
      <c r="D43" s="59"/>
      <c r="E43" s="60"/>
      <c r="F43" s="61"/>
      <c r="G43" s="60"/>
      <c r="H43" s="60"/>
      <c r="I43" s="6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1.25" customHeight="1">
      <c r="A44" s="87" t="s">
        <v>40</v>
      </c>
      <c r="B44" s="87"/>
      <c r="C44" s="62"/>
      <c r="D44" s="63"/>
      <c r="E44" s="60"/>
      <c r="F44" s="61"/>
      <c r="G44" s="64" t="s">
        <v>30</v>
      </c>
      <c r="H44" s="65"/>
      <c r="I44" s="6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1.25" customHeight="1">
      <c r="A45" s="85">
        <f>+A42</f>
        <v>43209</v>
      </c>
      <c r="B45" s="86"/>
      <c r="C45" s="62"/>
      <c r="D45" s="59"/>
      <c r="E45" s="60"/>
      <c r="F45" s="61"/>
      <c r="G45" s="64" t="s">
        <v>29</v>
      </c>
      <c r="H45" s="65"/>
      <c r="I45" s="6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1.25" customHeight="1">
      <c r="A46" s="18"/>
      <c r="B46" s="62"/>
      <c r="C46" s="62"/>
      <c r="D46" s="63"/>
      <c r="E46" s="60"/>
      <c r="F46" s="61"/>
      <c r="G46" s="64" t="s">
        <v>26</v>
      </c>
      <c r="H46" s="65"/>
      <c r="I46" s="6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13.5">
      <c r="A47" s="18"/>
      <c r="B47" s="62"/>
      <c r="C47" s="62"/>
      <c r="D47" s="18"/>
      <c r="E47" s="65"/>
      <c r="F47" s="79"/>
      <c r="G47" s="80"/>
      <c r="H47" s="65"/>
      <c r="I47" s="65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ht="13.5">
      <c r="H48" s="19"/>
    </row>
    <row r="49" ht="13.5">
      <c r="H49" s="19"/>
    </row>
    <row r="50" ht="13.5">
      <c r="H50" s="19"/>
    </row>
    <row r="51" ht="13.5">
      <c r="H51" s="19"/>
    </row>
    <row r="52" ht="12.75">
      <c r="H52" s="20"/>
    </row>
  </sheetData>
  <sheetProtection password="CC0D" sheet="1" objects="1" scenarios="1" selectLockedCells="1"/>
  <mergeCells count="50">
    <mergeCell ref="S26:S27"/>
    <mergeCell ref="S36:S37"/>
    <mergeCell ref="S38:S39"/>
    <mergeCell ref="S28:S29"/>
    <mergeCell ref="S30:S31"/>
    <mergeCell ref="S32:S33"/>
    <mergeCell ref="S34:S35"/>
    <mergeCell ref="S40:S41"/>
    <mergeCell ref="R30:R31"/>
    <mergeCell ref="R32:R33"/>
    <mergeCell ref="R34:R35"/>
    <mergeCell ref="R36:R37"/>
    <mergeCell ref="R38:R39"/>
    <mergeCell ref="R40:R41"/>
    <mergeCell ref="F3:G3"/>
    <mergeCell ref="N12:O13"/>
    <mergeCell ref="P13:Q14"/>
    <mergeCell ref="R26:R27"/>
    <mergeCell ref="I12:I14"/>
    <mergeCell ref="H26:H29"/>
    <mergeCell ref="L5:M7"/>
    <mergeCell ref="L21:M22"/>
    <mergeCell ref="R28:R29"/>
    <mergeCell ref="R24:S25"/>
    <mergeCell ref="A18:A28"/>
    <mergeCell ref="A5:A15"/>
    <mergeCell ref="B18:B19"/>
    <mergeCell ref="B13:B15"/>
    <mergeCell ref="B9:B10"/>
    <mergeCell ref="B5:B6"/>
    <mergeCell ref="H17:H20"/>
    <mergeCell ref="H21:H25"/>
    <mergeCell ref="B27:B28"/>
    <mergeCell ref="B22:B24"/>
    <mergeCell ref="I31:I35"/>
    <mergeCell ref="I36:I39"/>
    <mergeCell ref="J22:K24"/>
    <mergeCell ref="J3:K5"/>
    <mergeCell ref="I4:I10"/>
    <mergeCell ref="I21:I26"/>
    <mergeCell ref="H3:I3"/>
    <mergeCell ref="H30:H33"/>
    <mergeCell ref="H34:H37"/>
    <mergeCell ref="H4:H10"/>
    <mergeCell ref="A45:B45"/>
    <mergeCell ref="A44:B44"/>
    <mergeCell ref="B39:B41"/>
    <mergeCell ref="A31:A41"/>
    <mergeCell ref="B35:B36"/>
    <mergeCell ref="B31:B32"/>
  </mergeCells>
  <printOptions horizontalCentered="1"/>
  <pageMargins left="0" right="0" top="0.66" bottom="0.17" header="0.27" footer="0.05"/>
  <pageSetup fitToHeight="1" fitToWidth="1" horizontalDpi="600" verticalDpi="600" orientation="landscape" paperSize="9" scale="96" r:id="rId2"/>
  <headerFooter alignWithMargins="0">
    <oddHeader>&amp;C&amp;"Arial Black,Normal"Calendrier de grossesse&amp;R&amp;14&amp;Xב״ה</oddHeader>
    <oddFooter>&amp;L&amp;"Arial Narrow,Italique"&amp;8www.zmanim-diffusion.com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adminlv1</dc:creator>
  <cp:keywords/>
  <dc:description/>
  <cp:lastModifiedBy>Patrice.Hagege</cp:lastModifiedBy>
  <cp:lastPrinted>2017-07-19T12:18:37Z</cp:lastPrinted>
  <dcterms:created xsi:type="dcterms:W3CDTF">2015-06-23T12:16:19Z</dcterms:created>
  <dcterms:modified xsi:type="dcterms:W3CDTF">2017-07-19T12:20:04Z</dcterms:modified>
  <cp:category/>
  <cp:version/>
  <cp:contentType/>
  <cp:contentStatus/>
</cp:coreProperties>
</file>